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1" i="1" l="1"/>
  <c r="F41" i="1" s="1"/>
  <c r="F43" i="1" s="1"/>
  <c r="B27" i="1"/>
  <c r="C46" i="1"/>
  <c r="D46" i="1" s="1"/>
  <c r="D48" i="1" s="1"/>
  <c r="D36" i="1"/>
  <c r="D35" i="1"/>
  <c r="D34" i="1"/>
  <c r="B24" i="1"/>
  <c r="C51" i="1" s="1"/>
  <c r="D51" i="1" s="1"/>
  <c r="D53" i="1" s="1"/>
  <c r="E16" i="1"/>
  <c r="G16" i="1" s="1"/>
  <c r="E17" i="1"/>
  <c r="G17" i="1" s="1"/>
  <c r="E15" i="1"/>
  <c r="G15" i="1" s="1"/>
  <c r="C19" i="1"/>
  <c r="B19" i="1"/>
  <c r="C61" i="1" l="1"/>
  <c r="D38" i="1"/>
  <c r="C60" i="1" s="1"/>
  <c r="B61" i="1"/>
  <c r="E19" i="1"/>
  <c r="G19" i="1"/>
  <c r="F11" i="1"/>
  <c r="B28" i="1" s="1"/>
  <c r="B30" i="1" s="1"/>
  <c r="C62" i="1" l="1"/>
  <c r="B60" i="1"/>
  <c r="B62" i="1" s="1"/>
  <c r="C58" i="1"/>
  <c r="B58" i="1"/>
  <c r="C57" i="1"/>
  <c r="B57" i="1"/>
  <c r="B59" i="1" l="1"/>
  <c r="B63" i="1" s="1"/>
  <c r="C59" i="1"/>
  <c r="C63" i="1" s="1"/>
</calcChain>
</file>

<file path=xl/sharedStrings.xml><?xml version="1.0" encoding="utf-8"?>
<sst xmlns="http://schemas.openxmlformats.org/spreadsheetml/2006/main" count="114" uniqueCount="60">
  <si>
    <t>Key Parameters</t>
  </si>
  <si>
    <t>Lifetime Value Adjustment</t>
  </si>
  <si>
    <t>Order Configuration</t>
  </si>
  <si>
    <t>Paid Products</t>
  </si>
  <si>
    <t>Discount</t>
  </si>
  <si>
    <t>NZD</t>
  </si>
  <si>
    <t>Units</t>
  </si>
  <si>
    <t>Free Products</t>
  </si>
  <si>
    <t>Expenses</t>
  </si>
  <si>
    <t>advertising spend</t>
  </si>
  <si>
    <t>consultant fees</t>
  </si>
  <si>
    <t>purchased assets</t>
  </si>
  <si>
    <t>Time worked, hours</t>
  </si>
  <si>
    <t>*******</t>
  </si>
  <si>
    <t>Total:</t>
  </si>
  <si>
    <t>Currency</t>
  </si>
  <si>
    <t>USD</t>
  </si>
  <si>
    <t>Cost</t>
  </si>
  <si>
    <t>Cost, NZD</t>
  </si>
  <si>
    <t>External Expenses Per Order</t>
  </si>
  <si>
    <t>External Expenses - Fixed</t>
  </si>
  <si>
    <t>item 1</t>
  </si>
  <si>
    <t>Internal Expenses - Fixed</t>
  </si>
  <si>
    <t>Unit Cost, NZD</t>
  </si>
  <si>
    <t>Internal Expenses - Per Order</t>
  </si>
  <si>
    <t>Free product</t>
  </si>
  <si>
    <t>ROI</t>
  </si>
  <si>
    <t>Orders (new customers)</t>
  </si>
  <si>
    <t>Min</t>
  </si>
  <si>
    <t>Max</t>
  </si>
  <si>
    <t>External expenses</t>
  </si>
  <si>
    <t>Internal expenses</t>
  </si>
  <si>
    <t>Cost to make and ship</t>
  </si>
  <si>
    <t>Order Cost To Ship</t>
  </si>
  <si>
    <t>Average shipping cost</t>
  </si>
  <si>
    <t>Internal cost to ship an order</t>
  </si>
  <si>
    <t>Unit Cost</t>
  </si>
  <si>
    <t>Revenue, NZD</t>
  </si>
  <si>
    <t>Paid products:</t>
  </si>
  <si>
    <t>Free products:</t>
  </si>
  <si>
    <t>Total campaign expenses, NZD</t>
  </si>
  <si>
    <t>Profit, NZD</t>
  </si>
  <si>
    <t>NZD/USD</t>
  </si>
  <si>
    <t>NOTE: this sheet is not protected but</t>
  </si>
  <si>
    <t>you should only need to change</t>
  </si>
  <si>
    <t>values in cells highlighted in yellow</t>
  </si>
  <si>
    <t>Product Units In Order</t>
  </si>
  <si>
    <t>Internal Pick and Pack Cost Per Unit</t>
  </si>
  <si>
    <t>Average Shipping Cost Per Parcel</t>
  </si>
  <si>
    <t>USD Exchange Rate</t>
  </si>
  <si>
    <t>Product A</t>
  </si>
  <si>
    <t>Product B</t>
  </si>
  <si>
    <t>Product C</t>
  </si>
  <si>
    <t>Retail Price</t>
  </si>
  <si>
    <t>Retail Price, NZD</t>
  </si>
  <si>
    <t>Sample pack: two products</t>
  </si>
  <si>
    <t>Average Hourly Cost Per Employee</t>
  </si>
  <si>
    <t>Eff Price, NZD</t>
  </si>
  <si>
    <t>Cost of Goods Sold Adjustment</t>
  </si>
  <si>
    <t>COGS, NZD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</si>
</sst>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/>
    <xf numFmtId="44" fontId="0" fillId="0" borderId="0" xfId="0" applyNumberFormat="1"/>
    <xf numFmtId="0" fontId="0" fillId="2" borderId="0" xfId="0" applyFill="1"/>
    <xf numFmtId="44" fontId="0" fillId="2" borderId="0" xfId="1" applyFont="1" applyFill="1"/>
    <xf numFmtId="9" fontId="0" fillId="2" borderId="0" xfId="2" applyFont="1" applyFill="1"/>
    <xf numFmtId="0" fontId="0" fillId="2" borderId="0" xfId="0" applyFill="1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9" fontId="2" fillId="0" borderId="0" xfId="2" applyFont="1"/>
    <xf numFmtId="0" fontId="6" fillId="0" borderId="0" xfId="0" applyFont="1"/>
    <xf numFmtId="164" fontId="6" fillId="0" borderId="0" xfId="1" applyNumberFormat="1" applyFont="1"/>
    <xf numFmtId="164" fontId="6" fillId="0" borderId="0" xfId="0" applyNumberFormat="1" applyFont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7" workbookViewId="0">
      <selection activeCell="C8" sqref="C8"/>
    </sheetView>
  </sheetViews>
  <sheetFormatPr defaultRowHeight="15" x14ac:dyDescent="0.25"/>
  <cols>
    <col min="1" max="1" width="32.7109375" bestFit="1" customWidth="1"/>
    <col min="2" max="2" width="20" bestFit="1" customWidth="1"/>
    <col min="3" max="3" width="14" bestFit="1" customWidth="1"/>
    <col min="4" max="4" width="10.5703125" bestFit="1" customWidth="1"/>
    <col min="5" max="5" width="18.42578125" customWidth="1"/>
    <col min="7" max="7" width="11.140625" customWidth="1"/>
  </cols>
  <sheetData>
    <row r="1" spans="1:7" ht="19.5" thickBot="1" x14ac:dyDescent="0.35">
      <c r="A1" s="8" t="s">
        <v>0</v>
      </c>
    </row>
    <row r="2" spans="1:7" x14ac:dyDescent="0.25">
      <c r="A2" t="s">
        <v>56</v>
      </c>
      <c r="C2" s="3">
        <v>65</v>
      </c>
      <c r="D2" t="s">
        <v>5</v>
      </c>
      <c r="E2" s="20" t="s">
        <v>43</v>
      </c>
      <c r="F2" s="21"/>
      <c r="G2" s="22"/>
    </row>
    <row r="3" spans="1:7" x14ac:dyDescent="0.25">
      <c r="A3" t="s">
        <v>1</v>
      </c>
      <c r="C3">
        <v>1.6</v>
      </c>
      <c r="E3" s="23" t="s">
        <v>44</v>
      </c>
      <c r="F3" s="24"/>
      <c r="G3" s="25"/>
    </row>
    <row r="4" spans="1:7" ht="15.75" thickBot="1" x14ac:dyDescent="0.3">
      <c r="A4" t="s">
        <v>58</v>
      </c>
      <c r="C4">
        <v>1.1000000000000001</v>
      </c>
      <c r="E4" s="26" t="s">
        <v>45</v>
      </c>
      <c r="F4" s="27"/>
      <c r="G4" s="28"/>
    </row>
    <row r="5" spans="1:7" x14ac:dyDescent="0.25">
      <c r="A5" t="s">
        <v>47</v>
      </c>
      <c r="C5" s="3">
        <v>0.49</v>
      </c>
      <c r="D5" t="s">
        <v>5</v>
      </c>
    </row>
    <row r="6" spans="1:7" x14ac:dyDescent="0.25">
      <c r="A6" t="s">
        <v>48</v>
      </c>
      <c r="C6" s="3">
        <v>12.95</v>
      </c>
      <c r="D6" t="s">
        <v>5</v>
      </c>
    </row>
    <row r="7" spans="1:7" x14ac:dyDescent="0.25">
      <c r="A7" t="s">
        <v>49</v>
      </c>
      <c r="C7">
        <v>0.78</v>
      </c>
      <c r="D7" t="s">
        <v>42</v>
      </c>
    </row>
    <row r="9" spans="1:7" ht="18.75" x14ac:dyDescent="0.3">
      <c r="A9" s="8" t="s">
        <v>2</v>
      </c>
    </row>
    <row r="10" spans="1:7" ht="15.75" x14ac:dyDescent="0.25">
      <c r="A10" s="2" t="s">
        <v>46</v>
      </c>
    </row>
    <row r="11" spans="1:7" x14ac:dyDescent="0.25">
      <c r="A11" s="5" t="s">
        <v>38</v>
      </c>
      <c r="B11" s="10">
        <v>3</v>
      </c>
      <c r="C11" s="5" t="s">
        <v>39</v>
      </c>
      <c r="D11" s="10">
        <v>2</v>
      </c>
      <c r="E11" t="s">
        <v>14</v>
      </c>
      <c r="F11">
        <f>B11+D11</f>
        <v>5</v>
      </c>
    </row>
    <row r="13" spans="1:7" s="4" customFormat="1" x14ac:dyDescent="0.25"/>
    <row r="14" spans="1:7" ht="15.75" x14ac:dyDescent="0.25">
      <c r="A14" s="2" t="s">
        <v>3</v>
      </c>
      <c r="B14" s="1" t="s">
        <v>59</v>
      </c>
      <c r="C14" s="1" t="s">
        <v>53</v>
      </c>
      <c r="D14" s="1" t="s">
        <v>15</v>
      </c>
      <c r="E14" s="1" t="s">
        <v>54</v>
      </c>
      <c r="F14" s="1" t="s">
        <v>4</v>
      </c>
      <c r="G14" s="1" t="s">
        <v>57</v>
      </c>
    </row>
    <row r="15" spans="1:7" x14ac:dyDescent="0.25">
      <c r="A15" t="s">
        <v>50</v>
      </c>
      <c r="B15" s="11">
        <v>8.6430385045295264</v>
      </c>
      <c r="C15" s="11">
        <v>39.950000000000003</v>
      </c>
      <c r="D15" s="10" t="s">
        <v>16</v>
      </c>
      <c r="E15" s="3">
        <f>C15/$C$7</f>
        <v>51.217948717948723</v>
      </c>
      <c r="F15" s="12">
        <v>0.1</v>
      </c>
      <c r="G15" s="3">
        <f>E15*(1-F15)</f>
        <v>46.096153846153854</v>
      </c>
    </row>
    <row r="16" spans="1:7" x14ac:dyDescent="0.25">
      <c r="A16" t="s">
        <v>51</v>
      </c>
      <c r="B16" s="11">
        <v>4.95</v>
      </c>
      <c r="C16" s="11">
        <v>21.95</v>
      </c>
      <c r="D16" s="10" t="s">
        <v>16</v>
      </c>
      <c r="E16" s="3">
        <f>C16/$C$7</f>
        <v>28.141025641025639</v>
      </c>
      <c r="F16" s="12">
        <v>0.1</v>
      </c>
      <c r="G16" s="3">
        <f t="shared" ref="G16:G17" si="0">E16*(1-F16)</f>
        <v>25.326923076923077</v>
      </c>
    </row>
    <row r="17" spans="1:7" x14ac:dyDescent="0.25">
      <c r="A17" t="s">
        <v>52</v>
      </c>
      <c r="B17" s="11">
        <v>17.91</v>
      </c>
      <c r="C17" s="11">
        <v>51.95</v>
      </c>
      <c r="D17" s="10" t="s">
        <v>16</v>
      </c>
      <c r="E17" s="3">
        <f>C17/$C$7</f>
        <v>66.602564102564102</v>
      </c>
      <c r="F17" s="12">
        <v>0.1</v>
      </c>
      <c r="G17" s="3">
        <f t="shared" si="0"/>
        <v>59.942307692307693</v>
      </c>
    </row>
    <row r="18" spans="1:7" x14ac:dyDescent="0.25">
      <c r="A18" t="s">
        <v>13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 x14ac:dyDescent="0.25">
      <c r="A19" s="5" t="s">
        <v>14</v>
      </c>
      <c r="B19" s="3">
        <f>SUM(B14:B18)</f>
        <v>31.503038504529528</v>
      </c>
      <c r="C19" s="3">
        <f t="shared" ref="C19" si="1">SUM(C14:C18)</f>
        <v>113.85000000000001</v>
      </c>
      <c r="E19" s="3">
        <f>SUM(E14:E18)</f>
        <v>145.96153846153845</v>
      </c>
      <c r="F19" s="3"/>
      <c r="G19" s="3">
        <f>SUM(G14:G18)</f>
        <v>131.36538461538464</v>
      </c>
    </row>
    <row r="21" spans="1:7" ht="15.75" x14ac:dyDescent="0.25">
      <c r="A21" s="2" t="s">
        <v>7</v>
      </c>
      <c r="B21" s="1" t="s">
        <v>59</v>
      </c>
    </row>
    <row r="22" spans="1:7" x14ac:dyDescent="0.25">
      <c r="A22" t="s">
        <v>55</v>
      </c>
      <c r="B22" s="11">
        <v>9.5399999999999991</v>
      </c>
    </row>
    <row r="23" spans="1:7" x14ac:dyDescent="0.25">
      <c r="A23" t="s">
        <v>13</v>
      </c>
      <c r="B23" t="s">
        <v>13</v>
      </c>
    </row>
    <row r="24" spans="1:7" x14ac:dyDescent="0.25">
      <c r="A24" s="5" t="s">
        <v>14</v>
      </c>
      <c r="B24" s="3">
        <f>SUM(B21:B23)</f>
        <v>9.5399999999999991</v>
      </c>
    </row>
    <row r="25" spans="1:7" x14ac:dyDescent="0.25">
      <c r="A25" s="5"/>
      <c r="B25" s="3"/>
    </row>
    <row r="26" spans="1:7" x14ac:dyDescent="0.25">
      <c r="A26" s="6" t="s">
        <v>33</v>
      </c>
      <c r="B26" s="1" t="s">
        <v>5</v>
      </c>
      <c r="D26" s="3"/>
    </row>
    <row r="27" spans="1:7" x14ac:dyDescent="0.25">
      <c r="A27" s="7" t="s">
        <v>34</v>
      </c>
      <c r="B27" s="9">
        <f>C6</f>
        <v>12.95</v>
      </c>
      <c r="D27" s="3"/>
    </row>
    <row r="28" spans="1:7" x14ac:dyDescent="0.25">
      <c r="A28" s="7" t="s">
        <v>35</v>
      </c>
      <c r="B28" s="9">
        <f>F11*C5</f>
        <v>2.4500000000000002</v>
      </c>
      <c r="D28" s="3"/>
    </row>
    <row r="29" spans="1:7" x14ac:dyDescent="0.25">
      <c r="A29" t="s">
        <v>13</v>
      </c>
      <c r="B29" t="s">
        <v>13</v>
      </c>
      <c r="D29" s="3"/>
    </row>
    <row r="30" spans="1:7" x14ac:dyDescent="0.25">
      <c r="A30" s="5" t="s">
        <v>14</v>
      </c>
      <c r="B30" s="3">
        <f>SUM(B26:B29)</f>
        <v>15.399999999999999</v>
      </c>
    </row>
    <row r="32" spans="1:7" ht="18.75" x14ac:dyDescent="0.3">
      <c r="A32" s="8" t="s">
        <v>8</v>
      </c>
    </row>
    <row r="33" spans="1:6" x14ac:dyDescent="0.25">
      <c r="A33" s="1" t="s">
        <v>20</v>
      </c>
      <c r="B33" s="1" t="s">
        <v>17</v>
      </c>
      <c r="C33" s="1" t="s">
        <v>15</v>
      </c>
      <c r="D33" s="1" t="s">
        <v>18</v>
      </c>
    </row>
    <row r="34" spans="1:6" x14ac:dyDescent="0.25">
      <c r="A34" s="4" t="s">
        <v>9</v>
      </c>
      <c r="B34" s="11">
        <v>2000</v>
      </c>
      <c r="C34" s="10" t="s">
        <v>16</v>
      </c>
      <c r="D34" s="3">
        <f>B34/C7</f>
        <v>2564.102564102564</v>
      </c>
    </row>
    <row r="35" spans="1:6" x14ac:dyDescent="0.25">
      <c r="A35" s="4" t="s">
        <v>10</v>
      </c>
      <c r="B35" s="11">
        <v>500</v>
      </c>
      <c r="C35" s="10" t="s">
        <v>16</v>
      </c>
      <c r="D35" s="3">
        <f>B35/C7</f>
        <v>641.02564102564099</v>
      </c>
    </row>
    <row r="36" spans="1:6" x14ac:dyDescent="0.25">
      <c r="A36" s="4" t="s">
        <v>11</v>
      </c>
      <c r="B36" s="11">
        <v>100</v>
      </c>
      <c r="C36" s="10" t="s">
        <v>5</v>
      </c>
      <c r="D36" s="3">
        <f>B36</f>
        <v>100</v>
      </c>
    </row>
    <row r="37" spans="1:6" x14ac:dyDescent="0.25">
      <c r="A37" t="s">
        <v>13</v>
      </c>
      <c r="B37" t="s">
        <v>13</v>
      </c>
      <c r="C37" t="s">
        <v>13</v>
      </c>
      <c r="D37" t="s">
        <v>13</v>
      </c>
    </row>
    <row r="38" spans="1:6" x14ac:dyDescent="0.25">
      <c r="A38" s="5" t="s">
        <v>14</v>
      </c>
      <c r="D38" s="3">
        <f>SUM(D34:D36)</f>
        <v>3305.1282051282051</v>
      </c>
    </row>
    <row r="39" spans="1:6" x14ac:dyDescent="0.25">
      <c r="A39" s="5"/>
    </row>
    <row r="40" spans="1:6" x14ac:dyDescent="0.25">
      <c r="A40" s="6" t="s">
        <v>19</v>
      </c>
      <c r="B40" s="1" t="s">
        <v>6</v>
      </c>
      <c r="C40" s="1" t="s">
        <v>36</v>
      </c>
      <c r="D40" s="1" t="s">
        <v>15</v>
      </c>
      <c r="E40" s="1" t="s">
        <v>23</v>
      </c>
      <c r="F40" s="1" t="s">
        <v>18</v>
      </c>
    </row>
    <row r="41" spans="1:6" x14ac:dyDescent="0.25">
      <c r="A41" s="13" t="s">
        <v>21</v>
      </c>
      <c r="B41" s="10"/>
      <c r="C41" s="11"/>
      <c r="D41" s="10"/>
      <c r="E41" s="3">
        <f>C41/C7</f>
        <v>0</v>
      </c>
      <c r="F41" s="9">
        <f>B41*E41</f>
        <v>0</v>
      </c>
    </row>
    <row r="42" spans="1:6" x14ac:dyDescent="0.25">
      <c r="A42" t="s">
        <v>13</v>
      </c>
      <c r="B42" t="s">
        <v>13</v>
      </c>
      <c r="C42" t="s">
        <v>13</v>
      </c>
      <c r="D42" t="s">
        <v>13</v>
      </c>
      <c r="E42" t="s">
        <v>13</v>
      </c>
      <c r="F42" t="s">
        <v>13</v>
      </c>
    </row>
    <row r="43" spans="1:6" x14ac:dyDescent="0.25">
      <c r="A43" s="5" t="s">
        <v>14</v>
      </c>
      <c r="B43" s="3"/>
      <c r="C43" s="3"/>
      <c r="D43" s="3"/>
      <c r="F43" s="3">
        <f>SUM(F40:F42)</f>
        <v>0</v>
      </c>
    </row>
    <row r="44" spans="1:6" x14ac:dyDescent="0.25">
      <c r="A44" s="5"/>
    </row>
    <row r="45" spans="1:6" x14ac:dyDescent="0.25">
      <c r="A45" s="1" t="s">
        <v>22</v>
      </c>
      <c r="B45" s="1" t="s">
        <v>6</v>
      </c>
      <c r="C45" s="1" t="s">
        <v>23</v>
      </c>
      <c r="D45" s="1" t="s">
        <v>17</v>
      </c>
    </row>
    <row r="46" spans="1:6" x14ac:dyDescent="0.25">
      <c r="A46" t="s">
        <v>12</v>
      </c>
      <c r="B46" s="10">
        <v>15</v>
      </c>
      <c r="C46">
        <f>C2</f>
        <v>65</v>
      </c>
      <c r="D46">
        <f>B46*C46</f>
        <v>975</v>
      </c>
    </row>
    <row r="47" spans="1:6" x14ac:dyDescent="0.25">
      <c r="A47" t="s">
        <v>13</v>
      </c>
      <c r="B47" t="s">
        <v>13</v>
      </c>
      <c r="C47" t="s">
        <v>13</v>
      </c>
      <c r="D47" t="s">
        <v>13</v>
      </c>
    </row>
    <row r="48" spans="1:6" x14ac:dyDescent="0.25">
      <c r="A48" s="5" t="s">
        <v>14</v>
      </c>
      <c r="D48" s="3">
        <f>SUM(D45:D47)</f>
        <v>975</v>
      </c>
    </row>
    <row r="50" spans="1:4" x14ac:dyDescent="0.25">
      <c r="A50" s="1" t="s">
        <v>24</v>
      </c>
      <c r="B50" s="1" t="s">
        <v>6</v>
      </c>
      <c r="C50" s="1" t="s">
        <v>23</v>
      </c>
      <c r="D50" s="1" t="s">
        <v>17</v>
      </c>
    </row>
    <row r="51" spans="1:4" x14ac:dyDescent="0.25">
      <c r="A51" t="s">
        <v>25</v>
      </c>
      <c r="B51">
        <v>1</v>
      </c>
      <c r="C51" s="9">
        <f>B24</f>
        <v>9.5399999999999991</v>
      </c>
      <c r="D51" s="9">
        <f>B51*C51</f>
        <v>9.5399999999999991</v>
      </c>
    </row>
    <row r="52" spans="1:4" x14ac:dyDescent="0.25">
      <c r="A52" t="s">
        <v>13</v>
      </c>
      <c r="B52" t="s">
        <v>13</v>
      </c>
      <c r="C52" t="s">
        <v>13</v>
      </c>
      <c r="D52" t="s">
        <v>13</v>
      </c>
    </row>
    <row r="53" spans="1:4" x14ac:dyDescent="0.25">
      <c r="A53" s="5" t="s">
        <v>14</v>
      </c>
      <c r="D53" s="3">
        <f>SUM(D50:D52)</f>
        <v>9.5399999999999991</v>
      </c>
    </row>
    <row r="55" spans="1:4" ht="18.75" x14ac:dyDescent="0.3">
      <c r="A55" s="8" t="s">
        <v>26</v>
      </c>
      <c r="B55" s="1" t="s">
        <v>28</v>
      </c>
      <c r="C55" s="1" t="s">
        <v>29</v>
      </c>
    </row>
    <row r="56" spans="1:4" x14ac:dyDescent="0.25">
      <c r="A56" t="s">
        <v>27</v>
      </c>
      <c r="B56" s="10">
        <v>40</v>
      </c>
      <c r="C56" s="10">
        <v>200</v>
      </c>
    </row>
    <row r="57" spans="1:4" x14ac:dyDescent="0.25">
      <c r="A57" s="17" t="s">
        <v>37</v>
      </c>
      <c r="B57" s="19">
        <f>B56*G19</f>
        <v>5254.6153846153857</v>
      </c>
      <c r="C57" s="19">
        <f>C56*G19</f>
        <v>26273.076923076929</v>
      </c>
    </row>
    <row r="58" spans="1:4" x14ac:dyDescent="0.25">
      <c r="A58" t="s">
        <v>32</v>
      </c>
      <c r="B58" s="15">
        <f>(B19*C4+B30)*B56</f>
        <v>2002.1336941992993</v>
      </c>
      <c r="C58" s="15">
        <f>(B19*C4+B30)*C56</f>
        <v>10010.668470996497</v>
      </c>
    </row>
    <row r="59" spans="1:4" x14ac:dyDescent="0.25">
      <c r="A59" s="17" t="s">
        <v>41</v>
      </c>
      <c r="B59" s="18">
        <f>(B57-B58)*C3</f>
        <v>5203.9707046657386</v>
      </c>
      <c r="C59" s="18">
        <f>(C57-C58)*C3</f>
        <v>26019.853523328693</v>
      </c>
    </row>
    <row r="60" spans="1:4" x14ac:dyDescent="0.25">
      <c r="A60" t="s">
        <v>30</v>
      </c>
      <c r="B60" s="14">
        <f>D38+F43*B56</f>
        <v>3305.1282051282051</v>
      </c>
      <c r="C60" s="14">
        <f>D38+F43*C56</f>
        <v>3305.1282051282051</v>
      </c>
    </row>
    <row r="61" spans="1:4" x14ac:dyDescent="0.25">
      <c r="A61" t="s">
        <v>31</v>
      </c>
      <c r="B61" s="14">
        <f>D48+D53*B56</f>
        <v>1356.6</v>
      </c>
      <c r="C61" s="14">
        <f>D48+D53*C56</f>
        <v>2883</v>
      </c>
    </row>
    <row r="62" spans="1:4" x14ac:dyDescent="0.25">
      <c r="A62" s="17" t="s">
        <v>40</v>
      </c>
      <c r="B62" s="19">
        <f>SUM(B60:B61)</f>
        <v>4661.7282051282054</v>
      </c>
      <c r="C62" s="19">
        <f>SUM(C60:C61)</f>
        <v>6188.1282051282051</v>
      </c>
    </row>
    <row r="63" spans="1:4" x14ac:dyDescent="0.25">
      <c r="A63" s="1" t="s">
        <v>26</v>
      </c>
      <c r="B63" s="16">
        <f>(B59-B62)/B62</f>
        <v>0.11631791380308938</v>
      </c>
      <c r="C63" s="16">
        <f>(C59-C62)/C62</f>
        <v>3.2048019466961923</v>
      </c>
    </row>
  </sheetData>
  <printOptions gridLines="1"/>
  <pageMargins left="0.39370078740157483" right="0.39370078740157483" top="0.39370078740157483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Link</dc:creator>
  <cp:lastModifiedBy>The Links</cp:lastModifiedBy>
  <cp:lastPrinted>2013-06-17T02:16:25Z</cp:lastPrinted>
  <dcterms:created xsi:type="dcterms:W3CDTF">2013-06-14T05:25:30Z</dcterms:created>
  <dcterms:modified xsi:type="dcterms:W3CDTF">2016-01-16T00:38:05Z</dcterms:modified>
</cp:coreProperties>
</file>